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1"/>
  </bookViews>
  <sheets>
    <sheet name="Диаграмма1" sheetId="1" r:id="rId1"/>
    <sheet name="Лист1" sheetId="2" r:id="rId2"/>
  </sheets>
  <definedNames>
    <definedName name="_xlnm.Print_Area" localSheetId="1">'Лист1'!$A$1:$R$22</definedName>
    <definedName name="Excel_BuiltIn_Print_Area" localSheetId="1">'Лист1'!$A$1:$R$22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T7" authorId="0">
      <text>
        <r>
          <rPr>
            <b/>
            <sz val="8"/>
            <color indexed="8"/>
            <rFont val="Tahoma"/>
            <family val="2"/>
          </rPr>
          <t xml:space="preserve">Grey Wolf:
</t>
        </r>
      </text>
    </comment>
  </commentList>
</comments>
</file>

<file path=xl/sharedStrings.xml><?xml version="1.0" encoding="utf-8"?>
<sst xmlns="http://schemas.openxmlformats.org/spreadsheetml/2006/main" count="79" uniqueCount="63">
  <si>
    <t>Приложение №1</t>
  </si>
  <si>
    <t>от 13. 02. 2007г  №26</t>
  </si>
  <si>
    <t>Отчет оперативного дежурного Невско-Ладожского БВУ о водохозяйственной обстановке на "21" октября 2022 г      _____ : _____</t>
  </si>
  <si>
    <t>,</t>
  </si>
  <si>
    <t>N п/п</t>
  </si>
  <si>
    <t>Водохранилище</t>
  </si>
  <si>
    <t>ВБ/НБ</t>
  </si>
  <si>
    <t>Уровень воды, мБС</t>
  </si>
  <si>
    <r>
      <rPr>
        <sz val="10"/>
        <rFont val="Arial"/>
        <family val="2"/>
      </rPr>
      <t>Объем воды, млн. м</t>
    </r>
    <r>
      <rPr>
        <vertAlign val="superscript"/>
        <sz val="10"/>
        <rFont val="Arial"/>
        <family val="2"/>
      </rPr>
      <t>3</t>
    </r>
  </si>
  <si>
    <r>
      <rPr>
        <sz val="10"/>
        <rFont val="Arial"/>
        <family val="2"/>
      </rPr>
      <t>Приток воды,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/c</t>
    </r>
  </si>
  <si>
    <t>Прогноз УГМС притока декадный</t>
  </si>
  <si>
    <r>
      <rPr>
        <sz val="10"/>
        <rFont val="Arial"/>
        <family val="2"/>
      </rPr>
      <t>Сброс воды,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/c</t>
    </r>
  </si>
  <si>
    <t>ТУРБИНА</t>
  </si>
  <si>
    <t xml:space="preserve"> </t>
  </si>
  <si>
    <t>НПУ</t>
  </si>
  <si>
    <t>ФПУ</t>
  </si>
  <si>
    <t>УМО</t>
  </si>
  <si>
    <t>Максимум за сутки (8:00-8:00)</t>
  </si>
  <si>
    <t>Минимум за сутки (8:00-8:00)</t>
  </si>
  <si>
    <t>У плотины гидроузла на 8ч утра</t>
  </si>
  <si>
    <t>Измене
ние уровня воды за сутки  (8:00-8:00)  (+,-), см</t>
  </si>
  <si>
    <t>Полный</t>
  </si>
  <si>
    <t>Полезный</t>
  </si>
  <si>
    <t>Свободная емкость</t>
  </si>
  <si>
    <t>Средне-суточный боковой</t>
  </si>
  <si>
    <t>Средне-суточный общий</t>
  </si>
  <si>
    <t>Всего</t>
  </si>
  <si>
    <t>в т.ч. холостой</t>
  </si>
  <si>
    <t>Нарвское</t>
  </si>
  <si>
    <r>
      <rPr>
        <u val="single"/>
        <sz val="14"/>
        <rFont val="Arial"/>
        <family val="2"/>
      </rPr>
      <t xml:space="preserve">24,92 </t>
    </r>
    <r>
      <rPr>
        <sz val="14"/>
        <rFont val="Arial"/>
        <family val="2"/>
      </rPr>
      <t xml:space="preserve"> 0,81</t>
    </r>
  </si>
  <si>
    <t>235-335</t>
  </si>
  <si>
    <t>Верхне-Свирское</t>
  </si>
  <si>
    <t>32,96  18,37</t>
  </si>
  <si>
    <t>200-300</t>
  </si>
  <si>
    <t>Волховское</t>
  </si>
  <si>
    <r>
      <rPr>
        <u val="single"/>
        <sz val="14"/>
        <rFont val="Arial"/>
        <family val="2"/>
      </rPr>
      <t xml:space="preserve">16,87 </t>
    </r>
    <r>
      <rPr>
        <sz val="14"/>
        <rFont val="Arial"/>
        <family val="2"/>
      </rPr>
      <t>4,75</t>
    </r>
  </si>
  <si>
    <t>50-150</t>
  </si>
  <si>
    <t>Светогорское</t>
  </si>
  <si>
    <r>
      <rPr>
        <u val="single"/>
        <sz val="14"/>
        <rFont val="Arial"/>
        <family val="2"/>
      </rPr>
      <t xml:space="preserve">42,54  </t>
    </r>
    <r>
      <rPr>
        <sz val="14"/>
        <rFont val="Arial"/>
        <family val="2"/>
      </rPr>
      <t>27,53</t>
    </r>
  </si>
  <si>
    <t xml:space="preserve">  </t>
  </si>
  <si>
    <t>Лесогорское</t>
  </si>
  <si>
    <r>
      <rPr>
        <u val="single"/>
        <sz val="14"/>
        <rFont val="Arial"/>
        <family val="2"/>
      </rPr>
      <t>26,92</t>
    </r>
    <r>
      <rPr>
        <sz val="14"/>
        <rFont val="Arial"/>
        <family val="2"/>
      </rPr>
      <t xml:space="preserve"> 10,81</t>
    </r>
  </si>
  <si>
    <t xml:space="preserve">Вельевское </t>
  </si>
  <si>
    <t>211,02 210,20</t>
  </si>
  <si>
    <t>Правдинское</t>
  </si>
  <si>
    <t>26,84  12,20</t>
  </si>
  <si>
    <t xml:space="preserve">Данные по  Светогорскому и Лесогорскому  водохранилищам по техническим причинам отсутствуют.      </t>
  </si>
  <si>
    <t>я</t>
  </si>
  <si>
    <t xml:space="preserve">               
Оперативный дежурный  Невско-Ладожского БВУ      ------------------------------------------------------21.10.2022/ Журавлева А.Д./
</t>
  </si>
  <si>
    <t>Водохранилища</t>
  </si>
  <si>
    <t>Уровни воды, м</t>
  </si>
  <si>
    <t xml:space="preserve">Изменение за неделю
</t>
  </si>
  <si>
    <r>
      <rPr>
        <sz val="10"/>
        <rFont val="Arial"/>
        <family val="0"/>
      </rPr>
      <t>Приток, бок/общ
м</t>
    </r>
    <r>
      <rPr>
        <vertAlign val="superscript"/>
        <sz val="10"/>
        <rFont val="Times New Roman"/>
        <family val="1"/>
      </rPr>
      <t>3</t>
    </r>
    <r>
      <rPr>
        <sz val="10"/>
        <rFont val="Arial"/>
        <family val="0"/>
      </rPr>
      <t>/с</t>
    </r>
  </si>
  <si>
    <r>
      <rPr>
        <sz val="10"/>
        <rFont val="Arial"/>
        <family val="0"/>
      </rPr>
      <t>Сброс,
м</t>
    </r>
    <r>
      <rPr>
        <vertAlign val="superscript"/>
        <sz val="10"/>
        <rFont val="Times New Roman"/>
        <family val="1"/>
      </rPr>
      <t>3</t>
    </r>
    <r>
      <rPr>
        <sz val="10"/>
        <rFont val="Arial"/>
        <family val="0"/>
      </rPr>
      <t>/с</t>
    </r>
  </si>
  <si>
    <t>Примечание</t>
  </si>
  <si>
    <t>Уровень в/б на дату</t>
  </si>
  <si>
    <t>Обстановка штатная</t>
  </si>
  <si>
    <t>Водохранилище работает в штатном режиме.</t>
  </si>
  <si>
    <r>
      <rPr>
        <sz val="12"/>
        <rFont val="Times New Roman"/>
        <family val="1"/>
      </rPr>
      <t>33.</t>
    </r>
    <r>
      <rPr>
        <sz val="10"/>
        <rFont val="Arial"/>
        <family val="0"/>
      </rPr>
      <t>1</t>
    </r>
    <r>
      <rPr>
        <sz val="12"/>
        <rFont val="Times New Roman"/>
        <family val="1"/>
      </rPr>
      <t>5</t>
    </r>
  </si>
  <si>
    <r>
      <rPr>
        <sz val="10"/>
        <rFont val="Times New Roman"/>
        <family val="1"/>
      </rPr>
      <t>14</t>
    </r>
    <r>
      <rPr>
        <sz val="10"/>
        <rFont val="Arial"/>
        <family val="0"/>
      </rPr>
      <t>,70</t>
    </r>
  </si>
  <si>
    <r>
      <rPr>
        <sz val="12"/>
        <rFont val="Times New Roman"/>
        <family val="1"/>
      </rPr>
      <t>1</t>
    </r>
    <r>
      <rPr>
        <sz val="10"/>
        <rFont val="Arial"/>
        <family val="0"/>
      </rPr>
      <t>7,18</t>
    </r>
  </si>
  <si>
    <r>
      <rPr>
        <sz val="12"/>
        <rFont val="Times New Roman"/>
        <family val="1"/>
      </rPr>
      <t>42,</t>
    </r>
    <r>
      <rPr>
        <sz val="10"/>
        <rFont val="Arial"/>
        <family val="0"/>
      </rPr>
      <t>55</t>
    </r>
  </si>
  <si>
    <r>
      <rPr>
        <sz val="12"/>
        <rFont val="Times New Roman"/>
        <family val="1"/>
      </rPr>
      <t>26,</t>
    </r>
    <r>
      <rPr>
        <sz val="10"/>
        <rFont val="Arial"/>
        <family val="0"/>
      </rPr>
      <t>69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</si>
</sst>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0.0"/>
    <numFmt numFmtId="168" formatCode="_(* #,##0.00_);_(* \(#,##0.00\);_(* \-??_);_(@_)"/>
  </numFmts>
  <fonts count="31">
    <font>
      <sz val="10"/>
      <name val="Arial"/>
      <family val="0"/>
    </font>
    <font>
      <sz val="14"/>
      <color indexed="63"/>
      <name val="Calibri"/>
      <family val="2"/>
    </font>
    <font>
      <sz val="9"/>
      <color indexed="63"/>
      <name val="Calibri"/>
      <family val="2"/>
    </font>
    <font>
      <sz val="4"/>
      <color indexed="63"/>
      <name val="Calibri"/>
      <family val="2"/>
    </font>
    <font>
      <sz val="10"/>
      <color indexed="9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b/>
      <sz val="16"/>
      <color indexed="61"/>
      <name val="Arial"/>
      <family val="2"/>
    </font>
    <font>
      <b/>
      <sz val="14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0"/>
      <color indexed="61"/>
      <name val="Arial"/>
      <family val="2"/>
    </font>
    <font>
      <vertAlign val="superscript"/>
      <sz val="10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8"/>
      <color indexed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58"/>
      </left>
      <right>
        <color indexed="63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8"/>
      </right>
      <top style="hair">
        <color indexed="58"/>
      </top>
      <bottom style="hair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8"/>
      </left>
      <right style="hair">
        <color indexed="58"/>
      </right>
      <top style="hair">
        <color indexed="8"/>
      </top>
      <bottom>
        <color indexed="63"/>
      </bottom>
    </border>
    <border>
      <left style="hair">
        <color indexed="58"/>
      </left>
      <right>
        <color indexed="63"/>
      </right>
      <top style="hair">
        <color indexed="58"/>
      </top>
      <bottom>
        <color indexed="63"/>
      </bottom>
    </border>
    <border>
      <left style="hair">
        <color indexed="58"/>
      </left>
      <right style="hair">
        <color indexed="58"/>
      </right>
      <top style="hair">
        <color indexed="58"/>
      </top>
      <bottom>
        <color indexed="63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8"/>
      </bottom>
    </border>
    <border>
      <left style="hair">
        <color indexed="58"/>
      </left>
      <right>
        <color indexed="63"/>
      </right>
      <top>
        <color indexed="63"/>
      </top>
      <bottom style="hair">
        <color indexed="58"/>
      </bottom>
    </border>
    <border>
      <left style="hair">
        <color indexed="58"/>
      </left>
      <right style="hair">
        <color indexed="58"/>
      </right>
      <top>
        <color indexed="63"/>
      </top>
      <bottom style="hair">
        <color indexed="58"/>
      </bottom>
    </border>
    <border>
      <left style="hair">
        <color indexed="58"/>
      </left>
      <right style="hair">
        <color indexed="58"/>
      </right>
      <top style="hair">
        <color indexed="8"/>
      </top>
      <bottom style="hair">
        <color indexed="5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4" fillId="0" borderId="0" xfId="0" applyFont="1" applyAlignment="1" applyProtection="1">
      <alignment/>
      <protection locked="0"/>
    </xf>
    <xf numFmtId="164" fontId="5" fillId="0" borderId="0" xfId="0" applyFont="1" applyFill="1" applyBorder="1" applyAlignment="1" applyProtection="1">
      <alignment horizontal="right"/>
      <protection/>
    </xf>
    <xf numFmtId="164" fontId="6" fillId="0" borderId="0" xfId="0" applyFont="1" applyAlignment="1" applyProtection="1">
      <alignment/>
      <protection locked="0"/>
    </xf>
    <xf numFmtId="164" fontId="7" fillId="0" borderId="0" xfId="0" applyFont="1" applyFill="1" applyBorder="1" applyAlignment="1" applyProtection="1">
      <alignment horizontal="center"/>
      <protection locked="0"/>
    </xf>
    <xf numFmtId="164" fontId="8" fillId="0" borderId="0" xfId="0" applyFont="1" applyFill="1" applyBorder="1" applyAlignment="1" applyProtection="1">
      <alignment horizontal="left" vertical="top"/>
      <protection/>
    </xf>
    <xf numFmtId="164" fontId="9" fillId="0" borderId="0" xfId="0" applyFont="1" applyAlignment="1" applyProtection="1">
      <alignment/>
      <protection locked="0"/>
    </xf>
    <xf numFmtId="164" fontId="6" fillId="0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64" fontId="0" fillId="0" borderId="1" xfId="0" applyFont="1" applyFill="1" applyBorder="1" applyAlignment="1" applyProtection="1">
      <alignment horizontal="center" vertical="center" wrapText="1" shrinkToFit="1"/>
      <protection/>
    </xf>
    <xf numFmtId="164" fontId="11" fillId="0" borderId="1" xfId="0" applyFont="1" applyFill="1" applyBorder="1" applyAlignment="1" applyProtection="1">
      <alignment horizontal="center" vertical="center" wrapText="1"/>
      <protection/>
    </xf>
    <xf numFmtId="164" fontId="12" fillId="0" borderId="0" xfId="0" applyFont="1" applyFill="1" applyAlignment="1" applyProtection="1">
      <alignment/>
      <protection locked="0"/>
    </xf>
    <xf numFmtId="164" fontId="12" fillId="0" borderId="0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Alignment="1" applyProtection="1">
      <alignment/>
      <protection locked="0"/>
    </xf>
    <xf numFmtId="164" fontId="13" fillId="2" borderId="1" xfId="0" applyFont="1" applyFill="1" applyBorder="1" applyAlignment="1" applyProtection="1">
      <alignment horizontal="center" vertical="center"/>
      <protection/>
    </xf>
    <xf numFmtId="164" fontId="13" fillId="2" borderId="1" xfId="0" applyFont="1" applyFill="1" applyBorder="1" applyAlignment="1" applyProtection="1">
      <alignment horizontal="distributed" vertical="center"/>
      <protection/>
    </xf>
    <xf numFmtId="164" fontId="14" fillId="2" borderId="1" xfId="0" applyFont="1" applyFill="1" applyBorder="1" applyAlignment="1" applyProtection="1">
      <alignment horizontal="center" vertical="center" wrapText="1"/>
      <protection locked="0"/>
    </xf>
    <xf numFmtId="165" fontId="13" fillId="2" borderId="1" xfId="0" applyNumberFormat="1" applyFont="1" applyFill="1" applyBorder="1" applyAlignment="1" applyProtection="1">
      <alignment horizontal="center" vertical="center" wrapText="1"/>
      <protection/>
    </xf>
    <xf numFmtId="165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3" fillId="2" borderId="1" xfId="0" applyNumberFormat="1" applyFont="1" applyFill="1" applyBorder="1" applyAlignment="1" applyProtection="1">
      <alignment horizontal="center" vertical="center"/>
      <protection locked="0"/>
    </xf>
    <xf numFmtId="166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3" fillId="2" borderId="1" xfId="0" applyNumberFormat="1" applyFont="1" applyFill="1" applyBorder="1" applyAlignment="1" applyProtection="1">
      <alignment horizontal="center" vertical="center" wrapText="1"/>
      <protection/>
    </xf>
    <xf numFmtId="165" fontId="15" fillId="2" borderId="1" xfId="0" applyNumberFormat="1" applyFont="1" applyFill="1" applyBorder="1" applyAlignment="1" applyProtection="1">
      <alignment horizontal="center" vertical="center"/>
      <protection/>
    </xf>
    <xf numFmtId="164" fontId="13" fillId="2" borderId="1" xfId="0" applyFont="1" applyFill="1" applyBorder="1" applyAlignment="1" applyProtection="1">
      <alignment horizontal="center"/>
      <protection/>
    </xf>
    <xf numFmtId="165" fontId="13" fillId="2" borderId="1" xfId="0" applyNumberFormat="1" applyFont="1" applyFill="1" applyBorder="1" applyAlignment="1" applyProtection="1">
      <alignment horizontal="center" vertical="center"/>
      <protection/>
    </xf>
    <xf numFmtId="16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0" xfId="0" applyFont="1" applyFill="1" applyAlignment="1" applyProtection="1">
      <alignment/>
      <protection locked="0"/>
    </xf>
    <xf numFmtId="165" fontId="17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2" borderId="0" xfId="0" applyFont="1" applyFill="1" applyAlignment="1" applyProtection="1">
      <alignment/>
      <protection locked="0"/>
    </xf>
    <xf numFmtId="164" fontId="6" fillId="0" borderId="2" xfId="0" applyFont="1" applyFill="1" applyBorder="1" applyAlignment="1" applyProtection="1">
      <alignment/>
      <protection locked="0"/>
    </xf>
    <xf numFmtId="164" fontId="6" fillId="2" borderId="0" xfId="0" applyFont="1" applyFill="1" applyAlignment="1" applyProtection="1">
      <alignment/>
      <protection locked="0"/>
    </xf>
    <xf numFmtId="164" fontId="18" fillId="2" borderId="0" xfId="0" applyFont="1" applyFill="1" applyAlignment="1" applyProtection="1">
      <alignment/>
      <protection locked="0"/>
    </xf>
    <xf numFmtId="164" fontId="13" fillId="2" borderId="1" xfId="0" applyFont="1" applyFill="1" applyBorder="1" applyAlignment="1" applyProtection="1">
      <alignment horizontal="distributed" vertical="center" wrapText="1"/>
      <protection/>
    </xf>
    <xf numFmtId="164" fontId="14" fillId="2" borderId="1" xfId="0" applyFont="1" applyFill="1" applyBorder="1" applyAlignment="1" applyProtection="1">
      <alignment horizontal="center" vertical="top" wrapText="1"/>
      <protection locked="0"/>
    </xf>
    <xf numFmtId="165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1" xfId="0" applyFont="1" applyFill="1" applyBorder="1" applyAlignment="1" applyProtection="1">
      <alignment horizontal="center"/>
      <protection/>
    </xf>
    <xf numFmtId="165" fontId="12" fillId="2" borderId="0" xfId="0" applyNumberFormat="1" applyFont="1" applyFill="1" applyBorder="1" applyAlignment="1" applyProtection="1">
      <alignment horizontal="center" vertical="center"/>
      <protection locked="0"/>
    </xf>
    <xf numFmtId="167" fontId="13" fillId="2" borderId="1" xfId="0" applyNumberFormat="1" applyFont="1" applyFill="1" applyBorder="1" applyAlignment="1" applyProtection="1">
      <alignment horizontal="center" vertical="center" wrapText="1"/>
      <protection/>
    </xf>
    <xf numFmtId="164" fontId="13" fillId="2" borderId="1" xfId="0" applyNumberFormat="1" applyFont="1" applyFill="1" applyBorder="1" applyAlignment="1" applyProtection="1">
      <alignment horizontal="center" vertical="center"/>
      <protection/>
    </xf>
    <xf numFmtId="165" fontId="13" fillId="2" borderId="1" xfId="15" applyNumberFormat="1" applyFont="1" applyFill="1" applyBorder="1" applyAlignment="1" applyProtection="1">
      <alignment horizontal="center" vertical="center"/>
      <protection locked="0"/>
    </xf>
    <xf numFmtId="164" fontId="19" fillId="2" borderId="0" xfId="0" applyFont="1" applyFill="1" applyAlignment="1" applyProtection="1">
      <alignment/>
      <protection locked="0"/>
    </xf>
    <xf numFmtId="164" fontId="19" fillId="0" borderId="0" xfId="0" applyFont="1" applyFill="1" applyAlignment="1" applyProtection="1">
      <alignment/>
      <protection locked="0"/>
    </xf>
    <xf numFmtId="164" fontId="20" fillId="0" borderId="0" xfId="0" applyFont="1" applyFill="1" applyAlignment="1" applyProtection="1">
      <alignment/>
      <protection locked="0"/>
    </xf>
    <xf numFmtId="164" fontId="20" fillId="2" borderId="0" xfId="0" applyFont="1" applyFill="1" applyAlignment="1" applyProtection="1">
      <alignment/>
      <protection locked="0"/>
    </xf>
    <xf numFmtId="164" fontId="6" fillId="0" borderId="0" xfId="0" applyFont="1" applyAlignment="1">
      <alignment/>
    </xf>
    <xf numFmtId="164" fontId="21" fillId="2" borderId="0" xfId="0" applyFont="1" applyFill="1" applyAlignment="1" applyProtection="1">
      <alignment/>
      <protection locked="0"/>
    </xf>
    <xf numFmtId="164" fontId="13" fillId="2" borderId="0" xfId="0" applyFont="1" applyFill="1" applyAlignment="1" applyProtection="1">
      <alignment/>
      <protection/>
    </xf>
    <xf numFmtId="164" fontId="20" fillId="0" borderId="0" xfId="0" applyFont="1" applyAlignment="1" applyProtection="1">
      <alignment/>
      <protection locked="0"/>
    </xf>
    <xf numFmtId="164" fontId="19" fillId="0" borderId="0" xfId="0" applyFont="1" applyAlignment="1" applyProtection="1">
      <alignment/>
      <protection locked="0"/>
    </xf>
    <xf numFmtId="164" fontId="21" fillId="0" borderId="0" xfId="0" applyFont="1" applyAlignment="1" applyProtection="1">
      <alignment/>
      <protection locked="0"/>
    </xf>
    <xf numFmtId="164" fontId="22" fillId="2" borderId="1" xfId="0" applyFont="1" applyFill="1" applyBorder="1" applyAlignment="1" applyProtection="1">
      <alignment horizontal="distributed" vertical="center"/>
      <protection/>
    </xf>
    <xf numFmtId="164" fontId="23" fillId="2" borderId="1" xfId="0" applyFont="1" applyFill="1" applyBorder="1" applyAlignment="1" applyProtection="1">
      <alignment horizontal="center" vertical="top" wrapText="1"/>
      <protection locked="0"/>
    </xf>
    <xf numFmtId="165" fontId="22" fillId="2" borderId="1" xfId="0" applyNumberFormat="1" applyFont="1" applyFill="1" applyBorder="1" applyAlignment="1" applyProtection="1">
      <alignment horizontal="center" vertical="center" wrapText="1"/>
      <protection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22" fillId="2" borderId="1" xfId="0" applyNumberFormat="1" applyFont="1" applyFill="1" applyBorder="1" applyAlignment="1" applyProtection="1">
      <alignment horizontal="center" vertical="center" wrapText="1"/>
      <protection/>
    </xf>
    <xf numFmtId="165" fontId="5" fillId="2" borderId="1" xfId="0" applyNumberFormat="1" applyFont="1" applyFill="1" applyBorder="1" applyAlignment="1" applyProtection="1">
      <alignment horizontal="center" vertical="center"/>
      <protection/>
    </xf>
    <xf numFmtId="164" fontId="22" fillId="2" borderId="1" xfId="0" applyFont="1" applyFill="1" applyBorder="1" applyAlignment="1" applyProtection="1">
      <alignment horizontal="center"/>
      <protection/>
    </xf>
    <xf numFmtId="165" fontId="22" fillId="2" borderId="1" xfId="0" applyNumberFormat="1" applyFont="1" applyFill="1" applyBorder="1" applyAlignment="1" applyProtection="1">
      <alignment horizontal="center" vertical="center"/>
      <protection locked="0"/>
    </xf>
    <xf numFmtId="164" fontId="22" fillId="2" borderId="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Alignment="1" applyProtection="1">
      <alignment/>
      <protection locked="0"/>
    </xf>
    <xf numFmtId="165" fontId="22" fillId="2" borderId="1" xfId="0" applyNumberFormat="1" applyFont="1" applyFill="1" applyBorder="1" applyAlignment="1" applyProtection="1">
      <alignment horizontal="center" vertical="center"/>
      <protection/>
    </xf>
    <xf numFmtId="164" fontId="6" fillId="0" borderId="3" xfId="0" applyFont="1" applyFill="1" applyBorder="1" applyAlignment="1" applyProtection="1">
      <alignment horizontal="center" vertical="center" wrapText="1"/>
      <protection/>
    </xf>
    <xf numFmtId="164" fontId="9" fillId="0" borderId="0" xfId="0" applyFont="1" applyFill="1" applyAlignment="1" applyProtection="1">
      <alignment/>
      <protection locked="0"/>
    </xf>
    <xf numFmtId="164" fontId="24" fillId="0" borderId="0" xfId="0" applyFont="1" applyFill="1" applyAlignment="1" applyProtection="1">
      <alignment/>
      <protection locked="0"/>
    </xf>
    <xf numFmtId="164" fontId="15" fillId="0" borderId="0" xfId="0" applyFont="1" applyFill="1" applyBorder="1" applyAlignment="1" applyProtection="1">
      <alignment horizontal="left" vertical="center" wrapText="1"/>
      <protection/>
    </xf>
    <xf numFmtId="164" fontId="15" fillId="0" borderId="0" xfId="0" applyFont="1" applyFill="1" applyBorder="1" applyAlignment="1" applyProtection="1">
      <alignment horizontal="left" vertical="center" wrapText="1"/>
      <protection locked="0"/>
    </xf>
    <xf numFmtId="164" fontId="15" fillId="0" borderId="0" xfId="0" applyFont="1" applyFill="1" applyBorder="1" applyAlignment="1" applyProtection="1">
      <alignment horizontal="left" vertical="center"/>
      <protection locked="0"/>
    </xf>
    <xf numFmtId="164" fontId="15" fillId="0" borderId="0" xfId="0" applyFont="1" applyFill="1" applyBorder="1" applyAlignment="1" applyProtection="1">
      <alignment horizontal="left" vertical="top" wrapText="1"/>
      <protection locked="0"/>
    </xf>
    <xf numFmtId="164" fontId="6" fillId="2" borderId="0" xfId="0" applyFont="1" applyFill="1" applyAlignment="1" applyProtection="1">
      <alignment/>
      <protection locked="0"/>
    </xf>
    <xf numFmtId="164" fontId="6" fillId="0" borderId="0" xfId="0" applyFont="1" applyFill="1" applyAlignment="1" applyProtection="1">
      <alignment/>
      <protection locked="0"/>
    </xf>
    <xf numFmtId="164" fontId="8" fillId="0" borderId="0" xfId="0" applyFont="1" applyFill="1" applyBorder="1" applyAlignment="1" applyProtection="1">
      <alignment horizontal="center"/>
      <protection locked="0"/>
    </xf>
    <xf numFmtId="164" fontId="8" fillId="0" borderId="0" xfId="0" applyFont="1" applyFill="1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Fill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5" xfId="0" applyFont="1" applyBorder="1" applyAlignment="1">
      <alignment horizontal="center" wrapText="1"/>
    </xf>
    <xf numFmtId="164" fontId="0" fillId="0" borderId="4" xfId="0" applyFont="1" applyBorder="1" applyAlignment="1">
      <alignment horizontal="center" wrapText="1"/>
    </xf>
    <xf numFmtId="164" fontId="0" fillId="0" borderId="6" xfId="0" applyFont="1" applyBorder="1" applyAlignment="1">
      <alignment horizontal="center" wrapText="1"/>
    </xf>
    <xf numFmtId="164" fontId="0" fillId="0" borderId="7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3" borderId="5" xfId="0" applyFont="1" applyFill="1" applyBorder="1" applyAlignment="1">
      <alignment horizontal="center"/>
    </xf>
    <xf numFmtId="164" fontId="26" fillId="0" borderId="4" xfId="0" applyFont="1" applyBorder="1" applyAlignment="1">
      <alignment horizontal="center"/>
    </xf>
    <xf numFmtId="164" fontId="26" fillId="0" borderId="6" xfId="0" applyFont="1" applyBorder="1" applyAlignment="1">
      <alignment horizontal="center"/>
    </xf>
    <xf numFmtId="164" fontId="0" fillId="0" borderId="7" xfId="0" applyFont="1" applyBorder="1" applyAlignment="1">
      <alignment horizontal="justify"/>
    </xf>
    <xf numFmtId="164" fontId="27" fillId="0" borderId="4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28" fillId="0" borderId="4" xfId="0" applyFont="1" applyBorder="1" applyAlignment="1">
      <alignment horizontal="center"/>
    </xf>
    <xf numFmtId="164" fontId="0" fillId="0" borderId="8" xfId="0" applyFont="1" applyBorder="1" applyAlignment="1">
      <alignment horizontal="justify"/>
    </xf>
    <xf numFmtId="164" fontId="0" fillId="0" borderId="9" xfId="0" applyFont="1" applyBorder="1" applyAlignment="1">
      <alignment/>
    </xf>
    <xf numFmtId="164" fontId="0" fillId="0" borderId="9" xfId="0" applyFont="1" applyBorder="1" applyAlignment="1">
      <alignment horizontal="center"/>
    </xf>
    <xf numFmtId="164" fontId="27" fillId="0" borderId="9" xfId="0" applyFont="1" applyBorder="1" applyAlignment="1">
      <alignment horizontal="center"/>
    </xf>
    <xf numFmtId="164" fontId="26" fillId="0" borderId="10" xfId="0" applyFont="1" applyBorder="1" applyAlignment="1">
      <alignment horizontal="center"/>
    </xf>
    <xf numFmtId="164" fontId="26" fillId="0" borderId="5" xfId="0" applyFont="1" applyBorder="1" applyAlignment="1">
      <alignment horizontal="center"/>
    </xf>
    <xf numFmtId="164" fontId="0" fillId="0" borderId="11" xfId="0" applyFont="1" applyBorder="1" applyAlignment="1">
      <alignment horizontal="justify"/>
    </xf>
    <xf numFmtId="164" fontId="0" fillId="0" borderId="12" xfId="0" applyFont="1" applyBorder="1" applyAlignment="1">
      <alignment/>
    </xf>
    <xf numFmtId="164" fontId="0" fillId="0" borderId="12" xfId="0" applyFont="1" applyBorder="1" applyAlignment="1">
      <alignment horizontal="center"/>
    </xf>
    <xf numFmtId="164" fontId="26" fillId="0" borderId="12" xfId="0" applyFont="1" applyBorder="1" applyAlignment="1">
      <alignment horizontal="center"/>
    </xf>
    <xf numFmtId="164" fontId="26" fillId="0" borderId="13" xfId="0" applyFont="1" applyBorder="1" applyAlignment="1">
      <alignment horizontal="center"/>
    </xf>
    <xf numFmtId="164" fontId="27" fillId="0" borderId="12" xfId="0" applyFont="1" applyBorder="1" applyAlignment="1">
      <alignment horizontal="center"/>
    </xf>
    <xf numFmtId="164" fontId="0" fillId="0" borderId="14" xfId="0" applyFont="1" applyBorder="1" applyAlignment="1">
      <alignment horizontal="justify"/>
    </xf>
    <xf numFmtId="164" fontId="0" fillId="0" borderId="5" xfId="0" applyFont="1" applyBorder="1" applyAlignment="1">
      <alignment horizontal="justify"/>
    </xf>
    <xf numFmtId="165" fontId="0" fillId="0" borderId="0" xfId="0" applyNumberForma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BACC6"/>
      <rgbColor rgb="0092D050"/>
      <rgbColor rgb="00FFCC00"/>
      <rgbColor rgb="00F79646"/>
      <rgbColor rgb="00FF6600"/>
      <rgbColor rgb="008064A2"/>
      <rgbColor rgb="009BBB59"/>
      <rgbColor rgb="00003366"/>
      <rgbColor rgb="00339966"/>
      <rgbColor rgb="00000001"/>
      <rgbColor rgb="00333300"/>
      <rgbColor rgb="00993300"/>
      <rgbColor rgb="00C9211E"/>
      <rgbColor rgb="002C4D7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Заголовок диаграммы</a:t>
            </a:r>
          </a:p>
        </c:rich>
      </c:tx>
      <c:layout>
        <c:manualLayout>
          <c:xMode val="factor"/>
          <c:yMode val="factor"/>
          <c:x val="0.086"/>
          <c:y val="0.24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675"/>
          <c:y val="0.39825"/>
          <c:w val="0.68975"/>
          <c:h val="0.5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Лист1!$A$8:$C$8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Лист1!$D$8:$R$8</c:f>
              <c:numCache/>
            </c:numRef>
          </c:val>
        </c:ser>
        <c:ser>
          <c:idx val="1"/>
          <c:order val="1"/>
          <c:tx>
            <c:strRef>
              <c:f>Лист1!$A$9:$C$9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Лист1!$D$9:$T$9</c:f>
              <c:numCache/>
            </c:numRef>
          </c:val>
        </c:ser>
        <c:ser>
          <c:idx val="2"/>
          <c:order val="2"/>
          <c:tx>
            <c:strRef>
              <c:f>Лист1!$A$10:$C$10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Лист1!$D$10:$R$10</c:f>
              <c:numCache/>
            </c:numRef>
          </c:val>
        </c:ser>
        <c:ser>
          <c:idx val="3"/>
          <c:order val="3"/>
          <c:tx>
            <c:strRef>
              <c:f>Лист1!$A$11:$C$11</c:f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Лист1!$D$11:$R$11</c:f>
              <c:numCache/>
            </c:numRef>
          </c:val>
        </c:ser>
        <c:ser>
          <c:idx val="4"/>
          <c:order val="4"/>
          <c:tx>
            <c:strRef>
              <c:f>Лист1!$A$12:$C$12</c:f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Лист1!$D$12:$R$12</c:f>
              <c:numCache/>
            </c:numRef>
          </c:val>
        </c:ser>
        <c:ser>
          <c:idx val="5"/>
          <c:order val="5"/>
          <c:tx>
            <c:strRef>
              <c:f>Лист1!$A$13:$C$13</c:f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Лист1!$D$13:$R$13</c:f>
              <c:numCache/>
            </c:numRef>
          </c:val>
        </c:ser>
        <c:ser>
          <c:idx val="6"/>
          <c:order val="6"/>
          <c:tx>
            <c:strRef>
              <c:f>Лист1!$A$14:$C$14</c:f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Лист1!$D$14:$R$14</c:f>
              <c:numCache/>
            </c:numRef>
          </c:val>
        </c:ser>
        <c:overlap val="-27"/>
        <c:gapWidth val="219"/>
        <c:axId val="7717317"/>
        <c:axId val="2346990"/>
      </c:barChart>
      <c:dateAx>
        <c:axId val="7717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6990"/>
        <c:crossesAt val="0"/>
        <c:auto val="0"/>
        <c:noMultiLvlLbl val="0"/>
      </c:dateAx>
      <c:valAx>
        <c:axId val="23469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173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3"/>
          <c:y val="0.885"/>
          <c:w val="0.8312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314325</xdr:colOff>
      <xdr:row>1</xdr:row>
      <xdr:rowOff>19050</xdr:rowOff>
    </xdr:from>
    <xdr:to>
      <xdr:col>10</xdr:col>
      <xdr:colOff>561975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314325" y="180975"/>
        <a:ext cx="74866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Диаграмма1"/>
  <dimension ref="A1:A1"/>
  <sheetViews>
    <sheetView zoomScale="118" zoomScaleNormal="118" workbookViewId="0" topLeftCell="A1">
      <selection activeCell="A1" sqref="A1"/>
    </sheetView>
  </sheetViews>
  <sheetFormatPr defaultColWidth="9.140625" defaultRowHeight="12.75"/>
  <cols>
    <col min="1" max="16384" width="10.851562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53"/>
  <sheetViews>
    <sheetView tabSelected="1" zoomScale="90" zoomScaleNormal="90" workbookViewId="0" topLeftCell="A1">
      <selection activeCell="J13" sqref="J13"/>
    </sheetView>
  </sheetViews>
  <sheetFormatPr defaultColWidth="9.140625" defaultRowHeight="12.75"/>
  <cols>
    <col min="1" max="1" width="4.00390625" style="1" customWidth="1"/>
    <col min="2" max="2" width="25.57421875" style="1" customWidth="1"/>
    <col min="3" max="3" width="9.28125" style="1" customWidth="1"/>
    <col min="4" max="4" width="9.57421875" style="1" customWidth="1"/>
    <col min="5" max="5" width="10.28125" style="1" customWidth="1"/>
    <col min="6" max="6" width="10.00390625" style="1" customWidth="1"/>
    <col min="7" max="9" width="10.57421875" style="1" customWidth="1"/>
    <col min="10" max="10" width="10.00390625" style="1" customWidth="1"/>
    <col min="11" max="13" width="10.57421875" style="1" customWidth="1"/>
    <col min="14" max="14" width="9.00390625" style="1" customWidth="1"/>
    <col min="15" max="15" width="14.28125" style="1" customWidth="1"/>
    <col min="16" max="16" width="13.28125" style="2" customWidth="1"/>
    <col min="17" max="17" width="14.8515625" style="1" customWidth="1"/>
    <col min="18" max="18" width="13.28125" style="1" customWidth="1"/>
    <col min="19" max="19" width="6.421875" style="1" customWidth="1"/>
    <col min="20" max="20" width="11.28125" style="3" customWidth="1"/>
    <col min="21" max="21" width="10.421875" style="2" customWidth="1"/>
    <col min="22" max="16384" width="8.421875" style="1" customWidth="1"/>
  </cols>
  <sheetData>
    <row r="1" spans="1:19" ht="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"/>
    </row>
    <row r="2" spans="1:24" ht="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V2" s="5"/>
      <c r="W2" s="5"/>
      <c r="X2" s="5"/>
    </row>
    <row r="3" spans="1:24" ht="18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V3" s="5"/>
      <c r="W3" s="5"/>
      <c r="X3" s="5"/>
    </row>
    <row r="4" spans="1:25" ht="41.2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  <c r="U4" s="5"/>
      <c r="V4" s="5"/>
      <c r="W4" s="5"/>
      <c r="X4" s="3"/>
      <c r="Y4" s="5"/>
    </row>
    <row r="5" spans="1:25" ht="16.5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8"/>
      <c r="U5" s="3"/>
      <c r="V5" s="5"/>
      <c r="W5" s="5"/>
      <c r="X5" s="5"/>
      <c r="Y5" s="5"/>
    </row>
    <row r="6" spans="1:25" ht="36" customHeight="1">
      <c r="A6" s="9" t="s">
        <v>4</v>
      </c>
      <c r="B6" s="10" t="s">
        <v>5</v>
      </c>
      <c r="C6" s="10" t="s">
        <v>6</v>
      </c>
      <c r="D6" s="11" t="s">
        <v>7</v>
      </c>
      <c r="E6" s="11"/>
      <c r="F6" s="11"/>
      <c r="G6" s="11"/>
      <c r="H6" s="11"/>
      <c r="I6" s="11"/>
      <c r="J6" s="11" t="s">
        <v>8</v>
      </c>
      <c r="K6" s="11"/>
      <c r="L6" s="11"/>
      <c r="M6" s="11" t="s">
        <v>9</v>
      </c>
      <c r="N6" s="11"/>
      <c r="O6" s="11"/>
      <c r="P6" s="10" t="s">
        <v>10</v>
      </c>
      <c r="Q6" s="10" t="s">
        <v>11</v>
      </c>
      <c r="R6" s="10"/>
      <c r="S6" s="3"/>
      <c r="T6" s="12" t="s">
        <v>12</v>
      </c>
      <c r="U6" s="12"/>
      <c r="V6" s="5" t="s">
        <v>13</v>
      </c>
      <c r="W6" s="13"/>
      <c r="X6" s="5"/>
      <c r="Y6" s="5"/>
    </row>
    <row r="7" spans="1:26" ht="105.75" customHeight="1">
      <c r="A7" s="9"/>
      <c r="B7" s="10"/>
      <c r="C7" s="10"/>
      <c r="D7" s="10" t="s">
        <v>14</v>
      </c>
      <c r="E7" s="10" t="s">
        <v>15</v>
      </c>
      <c r="F7" s="10" t="s">
        <v>16</v>
      </c>
      <c r="G7" s="10" t="s">
        <v>17</v>
      </c>
      <c r="H7" s="14" t="s">
        <v>18</v>
      </c>
      <c r="I7" s="14" t="s">
        <v>19</v>
      </c>
      <c r="J7" s="10" t="s">
        <v>20</v>
      </c>
      <c r="K7" s="10" t="s">
        <v>21</v>
      </c>
      <c r="L7" s="10" t="s">
        <v>22</v>
      </c>
      <c r="M7" s="10" t="s">
        <v>23</v>
      </c>
      <c r="N7" s="10" t="s">
        <v>24</v>
      </c>
      <c r="O7" s="15" t="s">
        <v>25</v>
      </c>
      <c r="P7" s="10"/>
      <c r="Q7" s="15" t="s">
        <v>26</v>
      </c>
      <c r="R7" s="15" t="s">
        <v>27</v>
      </c>
      <c r="S7" s="16"/>
      <c r="T7" s="17"/>
      <c r="U7" s="12"/>
      <c r="V7" s="12"/>
      <c r="W7" s="18"/>
      <c r="X7" s="5"/>
      <c r="Y7" s="5"/>
      <c r="Z7" s="3"/>
    </row>
    <row r="8" spans="1:26" s="36" customFormat="1" ht="39.75" customHeight="1">
      <c r="A8" s="19">
        <v>1</v>
      </c>
      <c r="B8" s="20" t="s">
        <v>28</v>
      </c>
      <c r="C8" s="21" t="s">
        <v>29</v>
      </c>
      <c r="D8" s="22">
        <v>25</v>
      </c>
      <c r="E8" s="22">
        <v>25.3</v>
      </c>
      <c r="F8" s="22">
        <v>24.55</v>
      </c>
      <c r="G8" s="23">
        <v>24.93</v>
      </c>
      <c r="H8" s="23">
        <v>24.91</v>
      </c>
      <c r="I8" s="24">
        <v>24.92</v>
      </c>
      <c r="J8" s="25">
        <v>0</v>
      </c>
      <c r="K8" s="26">
        <v>365</v>
      </c>
      <c r="L8" s="26">
        <v>91</v>
      </c>
      <c r="M8" s="27">
        <f>IF((D8-I8)*100*1.8&lt;0,0,(D8-I8)*100*1.8)</f>
        <v>14.399999999999693</v>
      </c>
      <c r="N8" s="28"/>
      <c r="O8" s="29">
        <f>J8*1000000*1.8/86400+Q8</f>
        <v>242.76</v>
      </c>
      <c r="P8" s="30" t="s">
        <v>30</v>
      </c>
      <c r="Q8" s="24">
        <v>242.76</v>
      </c>
      <c r="R8" s="29">
        <f aca="true" t="shared" si="0" ref="R8:R12">Q8-T8</f>
        <v>0</v>
      </c>
      <c r="S8" s="31"/>
      <c r="T8" s="32">
        <v>242.76</v>
      </c>
      <c r="U8" s="33"/>
      <c r="V8" s="12"/>
      <c r="W8" s="34"/>
      <c r="X8" s="35"/>
      <c r="Y8" s="35"/>
      <c r="Z8" s="33"/>
    </row>
    <row r="9" spans="1:26" s="36" customFormat="1" ht="39.75" customHeight="1">
      <c r="A9" s="19">
        <v>2</v>
      </c>
      <c r="B9" s="37" t="s">
        <v>31</v>
      </c>
      <c r="C9" s="38" t="s">
        <v>32</v>
      </c>
      <c r="D9" s="22">
        <v>33.3</v>
      </c>
      <c r="E9" s="22">
        <v>34</v>
      </c>
      <c r="F9" s="22">
        <v>29.8</v>
      </c>
      <c r="G9" s="23">
        <v>32.99</v>
      </c>
      <c r="H9" s="23">
        <v>32.92</v>
      </c>
      <c r="I9" s="39">
        <v>32.96</v>
      </c>
      <c r="J9" s="25">
        <v>-2</v>
      </c>
      <c r="K9" s="26">
        <v>295000</v>
      </c>
      <c r="L9" s="26">
        <v>13000</v>
      </c>
      <c r="M9" s="27">
        <v>0</v>
      </c>
      <c r="N9" s="40"/>
      <c r="O9" s="29">
        <f>J9*1000000*2.29/86400+Q9</f>
        <v>494.3207407407408</v>
      </c>
      <c r="P9" s="30" t="s">
        <v>33</v>
      </c>
      <c r="Q9" s="24">
        <v>547.33</v>
      </c>
      <c r="R9" s="29">
        <f t="shared" si="0"/>
        <v>0</v>
      </c>
      <c r="S9" s="31"/>
      <c r="T9" s="32">
        <v>547.33</v>
      </c>
      <c r="U9" s="33"/>
      <c r="V9" s="12"/>
      <c r="W9" s="18"/>
      <c r="X9" s="35"/>
      <c r="Y9" s="35"/>
      <c r="Z9" s="33"/>
    </row>
    <row r="10" spans="1:26" s="36" customFormat="1" ht="39.75" customHeight="1">
      <c r="A10" s="19">
        <v>3</v>
      </c>
      <c r="B10" s="20" t="s">
        <v>34</v>
      </c>
      <c r="C10" s="38" t="s">
        <v>35</v>
      </c>
      <c r="D10" s="22">
        <v>15.74</v>
      </c>
      <c r="E10" s="22">
        <v>17.87</v>
      </c>
      <c r="F10" s="22">
        <v>14.7</v>
      </c>
      <c r="G10" s="23">
        <v>16.87</v>
      </c>
      <c r="H10" s="23">
        <v>16.87</v>
      </c>
      <c r="I10" s="39">
        <v>16.87</v>
      </c>
      <c r="J10" s="25">
        <v>-5</v>
      </c>
      <c r="K10" s="26">
        <v>4200</v>
      </c>
      <c r="L10" s="26">
        <v>3000</v>
      </c>
      <c r="M10" s="27">
        <v>0</v>
      </c>
      <c r="N10" s="28"/>
      <c r="O10" s="29">
        <f>Q10+7*J10</f>
        <v>190.84</v>
      </c>
      <c r="P10" s="30" t="s">
        <v>36</v>
      </c>
      <c r="Q10" s="24">
        <v>225.84</v>
      </c>
      <c r="R10" s="29">
        <f t="shared" si="0"/>
        <v>0</v>
      </c>
      <c r="S10" s="31"/>
      <c r="T10" s="41">
        <v>225.84</v>
      </c>
      <c r="U10" s="33"/>
      <c r="V10" s="12"/>
      <c r="W10" s="18"/>
      <c r="X10" s="35"/>
      <c r="Y10" s="35"/>
      <c r="Z10" s="33"/>
    </row>
    <row r="11" spans="1:26" s="50" customFormat="1" ht="39.75" customHeight="1">
      <c r="A11" s="19">
        <v>4</v>
      </c>
      <c r="B11" s="20" t="s">
        <v>37</v>
      </c>
      <c r="C11" s="38" t="s">
        <v>38</v>
      </c>
      <c r="D11" s="22">
        <v>43.2</v>
      </c>
      <c r="E11" s="22"/>
      <c r="F11" s="22">
        <v>39.8</v>
      </c>
      <c r="G11" s="23">
        <v>42.84</v>
      </c>
      <c r="H11" s="23">
        <v>42.31</v>
      </c>
      <c r="I11" s="39">
        <v>42.54</v>
      </c>
      <c r="J11" s="25">
        <v>-17</v>
      </c>
      <c r="K11" s="42">
        <v>28.8</v>
      </c>
      <c r="L11" s="42">
        <v>9.5</v>
      </c>
      <c r="M11" s="27">
        <f>(D11-I11)*100*0.0328</f>
        <v>2.1648000000000125</v>
      </c>
      <c r="N11" s="28"/>
      <c r="O11" s="29">
        <f>J11*1000000*0.03/86400+Q11</f>
        <v>598.9472222222222</v>
      </c>
      <c r="P11" s="43"/>
      <c r="Q11" s="44">
        <v>604.85</v>
      </c>
      <c r="R11" s="29">
        <f t="shared" si="0"/>
        <v>5.409999999999968</v>
      </c>
      <c r="S11" s="31"/>
      <c r="T11" s="41">
        <v>599.44</v>
      </c>
      <c r="U11" s="45"/>
      <c r="V11" s="46"/>
      <c r="W11" s="47"/>
      <c r="X11" s="48" t="s">
        <v>39</v>
      </c>
      <c r="Y11" s="49"/>
      <c r="Z11" s="45"/>
    </row>
    <row r="12" spans="1:26" s="54" customFormat="1" ht="39.75" customHeight="1">
      <c r="A12" s="19">
        <v>5</v>
      </c>
      <c r="B12" s="20" t="s">
        <v>40</v>
      </c>
      <c r="C12" s="38" t="s">
        <v>41</v>
      </c>
      <c r="D12" s="22">
        <v>27.5</v>
      </c>
      <c r="E12" s="22"/>
      <c r="F12" s="22">
        <v>25.8</v>
      </c>
      <c r="G12" s="23">
        <v>27.1</v>
      </c>
      <c r="H12" s="23">
        <v>26.58</v>
      </c>
      <c r="I12" s="39">
        <v>26.92</v>
      </c>
      <c r="J12" s="25">
        <v>2</v>
      </c>
      <c r="K12" s="42">
        <v>3</v>
      </c>
      <c r="L12" s="42">
        <v>5.6</v>
      </c>
      <c r="M12" s="27">
        <f>(D12-I12)*100*0.0322</f>
        <v>1.8675999999999944</v>
      </c>
      <c r="N12" s="28"/>
      <c r="O12" s="29">
        <f>Q11</f>
        <v>604.85</v>
      </c>
      <c r="P12" s="51"/>
      <c r="Q12" s="44">
        <v>604.04</v>
      </c>
      <c r="R12" s="29">
        <f t="shared" si="0"/>
        <v>2.42999999999995</v>
      </c>
      <c r="S12" s="31"/>
      <c r="T12" s="41">
        <v>601.61</v>
      </c>
      <c r="U12" s="45"/>
      <c r="V12" s="46"/>
      <c r="W12" s="47"/>
      <c r="X12" s="52"/>
      <c r="Y12" s="52"/>
      <c r="Z12" s="53"/>
    </row>
    <row r="13" spans="1:24" s="66" customFormat="1" ht="39.75" customHeight="1">
      <c r="A13" s="19">
        <v>6</v>
      </c>
      <c r="B13" s="55" t="s">
        <v>42</v>
      </c>
      <c r="C13" s="56" t="s">
        <v>43</v>
      </c>
      <c r="D13" s="57">
        <v>212</v>
      </c>
      <c r="E13" s="57">
        <v>212.1</v>
      </c>
      <c r="F13" s="57">
        <v>209.5</v>
      </c>
      <c r="G13" s="58"/>
      <c r="H13" s="58"/>
      <c r="I13" s="59">
        <v>211.02</v>
      </c>
      <c r="J13" s="60">
        <v>0</v>
      </c>
      <c r="K13" s="61">
        <v>237.8</v>
      </c>
      <c r="L13" s="61">
        <v>166.6</v>
      </c>
      <c r="M13" s="62">
        <v>0</v>
      </c>
      <c r="N13" s="63"/>
      <c r="O13" s="64"/>
      <c r="P13" s="65"/>
      <c r="Q13" s="64">
        <v>4.29</v>
      </c>
      <c r="R13" s="64">
        <v>4.29</v>
      </c>
      <c r="S13" s="31"/>
      <c r="T13" s="41">
        <v>0</v>
      </c>
      <c r="U13" s="45"/>
      <c r="V13" s="46"/>
      <c r="W13" s="47"/>
      <c r="X13" s="52"/>
    </row>
    <row r="14" spans="1:24" s="66" customFormat="1" ht="39.75" customHeight="1">
      <c r="A14" s="19">
        <v>7</v>
      </c>
      <c r="B14" s="20" t="s">
        <v>44</v>
      </c>
      <c r="C14" s="56" t="s">
        <v>45</v>
      </c>
      <c r="D14" s="57">
        <v>26.84</v>
      </c>
      <c r="E14" s="57">
        <v>26.84</v>
      </c>
      <c r="F14" s="57">
        <v>21</v>
      </c>
      <c r="G14" s="58"/>
      <c r="H14" s="58"/>
      <c r="I14" s="59">
        <v>26.84</v>
      </c>
      <c r="J14" s="60">
        <v>0</v>
      </c>
      <c r="K14" s="61">
        <v>20.5</v>
      </c>
      <c r="L14" s="61">
        <v>13.5</v>
      </c>
      <c r="M14" s="62">
        <v>0</v>
      </c>
      <c r="N14" s="63"/>
      <c r="O14" s="64">
        <v>7</v>
      </c>
      <c r="P14" s="65"/>
      <c r="Q14" s="67">
        <v>7</v>
      </c>
      <c r="R14" s="67">
        <v>0</v>
      </c>
      <c r="S14" s="31"/>
      <c r="T14" s="41">
        <v>0</v>
      </c>
      <c r="U14" s="46"/>
      <c r="V14" s="46"/>
      <c r="W14" s="47"/>
      <c r="X14" s="52"/>
    </row>
    <row r="15" spans="1:25" s="2" customFormat="1" ht="12.7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9"/>
      <c r="T15" s="70"/>
      <c r="U15" s="12"/>
      <c r="V15" s="12"/>
      <c r="W15" s="18"/>
      <c r="X15" s="5"/>
      <c r="Y15" s="5"/>
    </row>
    <row r="16" spans="1:25" s="2" customFormat="1" ht="27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12"/>
      <c r="T16" s="70"/>
      <c r="U16" s="12"/>
      <c r="V16" s="12"/>
      <c r="W16" s="18"/>
      <c r="X16" s="5"/>
      <c r="Y16" s="5"/>
    </row>
    <row r="17" spans="1:25" s="2" customFormat="1" ht="37.5" customHeight="1" hidden="1">
      <c r="A17" s="72" t="s">
        <v>46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12"/>
      <c r="T17" s="12"/>
      <c r="U17" s="12"/>
      <c r="V17" s="12"/>
      <c r="W17" s="18"/>
      <c r="X17" s="5"/>
      <c r="Y17" s="5"/>
    </row>
    <row r="18" spans="1:25" ht="14.2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12"/>
      <c r="T18" s="12"/>
      <c r="U18" s="12"/>
      <c r="V18" s="12"/>
      <c r="W18" s="18"/>
      <c r="X18" s="5"/>
      <c r="Y18" s="5"/>
    </row>
    <row r="19" spans="1:25" ht="12.7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35"/>
      <c r="T19" s="33" t="s">
        <v>47</v>
      </c>
      <c r="U19" s="35"/>
      <c r="V19" s="35"/>
      <c r="W19" s="18"/>
      <c r="X19" s="5"/>
      <c r="Y19" s="5"/>
    </row>
    <row r="20" spans="1:25" ht="12.75" customHeight="1">
      <c r="A20" s="74" t="s">
        <v>48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5"/>
      <c r="T20" s="33"/>
      <c r="U20" s="35"/>
      <c r="V20" s="35"/>
      <c r="W20" s="18"/>
      <c r="X20" s="5"/>
      <c r="Y20" s="5"/>
    </row>
    <row r="21" spans="1:25" ht="12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6"/>
      <c r="T21" s="12"/>
      <c r="U21" s="18"/>
      <c r="V21" s="18"/>
      <c r="W21" s="18"/>
      <c r="X21" s="5"/>
      <c r="Y21" s="5"/>
    </row>
    <row r="22" spans="1:25" ht="12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6"/>
      <c r="T22" s="12"/>
      <c r="U22" s="18"/>
      <c r="V22" s="18"/>
      <c r="W22" s="18"/>
      <c r="X22" s="5"/>
      <c r="Y22" s="5"/>
    </row>
    <row r="23" spans="1:25" ht="12.75">
      <c r="A23" s="77" t="s">
        <v>13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6"/>
      <c r="T23" s="12"/>
      <c r="U23" s="18"/>
      <c r="V23" s="18"/>
      <c r="W23" s="18"/>
      <c r="X23" s="5"/>
      <c r="Y23" s="5"/>
    </row>
    <row r="24" spans="1:25" ht="12.7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8"/>
      <c r="T24" s="12"/>
      <c r="U24" s="18"/>
      <c r="V24" s="18"/>
      <c r="W24" s="18"/>
      <c r="X24" s="5"/>
      <c r="Y24" s="5"/>
    </row>
    <row r="25" spans="1:25" ht="12.7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5"/>
      <c r="U25" s="5"/>
      <c r="V25" s="5"/>
      <c r="W25" s="5"/>
      <c r="X25" s="3"/>
      <c r="Y25" s="3"/>
    </row>
    <row r="26" spans="1:25" ht="12.7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5"/>
      <c r="U26" s="5"/>
      <c r="V26" s="5"/>
      <c r="W26" s="5"/>
      <c r="X26" s="3"/>
      <c r="Y26" s="3"/>
    </row>
    <row r="27" spans="1:25" ht="12.7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80"/>
      <c r="Q27" s="79"/>
      <c r="R27" s="79"/>
      <c r="S27" s="5"/>
      <c r="U27" s="5"/>
      <c r="V27" s="5"/>
      <c r="W27" s="5"/>
      <c r="X27" s="3"/>
      <c r="Y27" s="3"/>
    </row>
    <row r="28" spans="1:25" ht="12.7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80"/>
      <c r="Q28" s="79"/>
      <c r="R28" s="79"/>
      <c r="S28" s="3"/>
      <c r="V28" s="3"/>
      <c r="W28" s="3"/>
      <c r="X28" s="3"/>
      <c r="Y28" s="3"/>
    </row>
    <row r="29" spans="1:24" ht="12.75">
      <c r="A29" s="79"/>
      <c r="B29" s="79"/>
      <c r="C29" s="79"/>
      <c r="D29" s="79"/>
      <c r="E29" s="79"/>
      <c r="F29" s="79"/>
      <c r="G29" s="79"/>
      <c r="H29" s="81"/>
      <c r="I29" s="79"/>
      <c r="J29" s="79"/>
      <c r="K29" s="79"/>
      <c r="L29" s="79"/>
      <c r="M29" s="79"/>
      <c r="N29" s="79"/>
      <c r="O29" s="79"/>
      <c r="P29" s="80"/>
      <c r="Q29" s="79"/>
      <c r="R29" s="79"/>
      <c r="S29" s="5"/>
      <c r="V29" s="5"/>
      <c r="W29" s="5"/>
      <c r="X29" s="5"/>
    </row>
    <row r="30" spans="1:23" ht="12.7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80"/>
      <c r="Q30" s="79"/>
      <c r="R30" s="79"/>
      <c r="S30" s="5"/>
      <c r="V30" s="82"/>
      <c r="W30" s="5"/>
    </row>
    <row r="37" spans="2:13" ht="51">
      <c r="B37" s="83" t="s">
        <v>49</v>
      </c>
      <c r="C37" s="84" t="s">
        <v>50</v>
      </c>
      <c r="D37" s="85" t="s">
        <v>51</v>
      </c>
      <c r="E37" s="86" t="s">
        <v>52</v>
      </c>
      <c r="F37" s="87" t="s">
        <v>53</v>
      </c>
      <c r="G37" s="88" t="s">
        <v>54</v>
      </c>
      <c r="H37"/>
      <c r="I37"/>
      <c r="J37"/>
      <c r="K37"/>
      <c r="L37"/>
      <c r="M37"/>
    </row>
    <row r="38" spans="2:13" ht="12.75">
      <c r="B38" s="89"/>
      <c r="C38" s="83" t="s">
        <v>16</v>
      </c>
      <c r="D38" s="83"/>
      <c r="E38" s="83"/>
      <c r="F38" s="83"/>
      <c r="G38" s="83"/>
      <c r="H38" s="83" t="s">
        <v>14</v>
      </c>
      <c r="I38" s="83" t="s">
        <v>55</v>
      </c>
      <c r="J38" s="90"/>
      <c r="K38" s="89"/>
      <c r="L38" s="91"/>
      <c r="M38" s="92"/>
    </row>
    <row r="39" spans="2:13" ht="12.75">
      <c r="B39" s="93" t="s">
        <v>56</v>
      </c>
      <c r="C39" s="93"/>
      <c r="D39" s="93"/>
      <c r="E39" s="93"/>
      <c r="F39" s="93"/>
      <c r="G39" s="93"/>
      <c r="H39"/>
      <c r="I39"/>
      <c r="J39"/>
      <c r="K39"/>
      <c r="L39"/>
      <c r="M39"/>
    </row>
    <row r="40" spans="2:13" ht="63.75">
      <c r="B40" s="89" t="s">
        <v>28</v>
      </c>
      <c r="C40" s="83">
        <v>24.55</v>
      </c>
      <c r="D40" s="83"/>
      <c r="E40" s="83"/>
      <c r="F40" s="83"/>
      <c r="G40" s="83"/>
      <c r="H40" s="83">
        <v>25</v>
      </c>
      <c r="I40" s="94">
        <v>24.99</v>
      </c>
      <c r="J40" s="84">
        <v>-5</v>
      </c>
      <c r="K40" s="94">
        <v>279.38</v>
      </c>
      <c r="L40" s="95">
        <v>300.21</v>
      </c>
      <c r="M40" s="96" t="s">
        <v>57</v>
      </c>
    </row>
    <row r="41" spans="2:13" ht="64.5">
      <c r="B41" s="89" t="s">
        <v>31</v>
      </c>
      <c r="C41" s="83">
        <v>29.8</v>
      </c>
      <c r="D41" s="83"/>
      <c r="E41" s="83"/>
      <c r="F41" s="83"/>
      <c r="G41" s="83"/>
      <c r="H41" s="83">
        <v>33.3</v>
      </c>
      <c r="I41" s="97" t="s">
        <v>58</v>
      </c>
      <c r="J41" s="84">
        <v>12</v>
      </c>
      <c r="K41" s="83">
        <v>397.42</v>
      </c>
      <c r="L41" s="98">
        <v>370.92</v>
      </c>
      <c r="M41" s="96" t="s">
        <v>57</v>
      </c>
    </row>
    <row r="42" spans="2:13" ht="64.5">
      <c r="B42" s="89" t="s">
        <v>34</v>
      </c>
      <c r="C42" s="99" t="s">
        <v>59</v>
      </c>
      <c r="D42" s="99"/>
      <c r="E42" s="99"/>
      <c r="F42" s="99"/>
      <c r="G42" s="99"/>
      <c r="H42" s="83">
        <v>15.54</v>
      </c>
      <c r="I42" s="97" t="s">
        <v>60</v>
      </c>
      <c r="J42" s="84">
        <v>-16</v>
      </c>
      <c r="K42" s="83">
        <v>107.71</v>
      </c>
      <c r="L42" s="83">
        <v>107.71</v>
      </c>
      <c r="M42" s="100" t="s">
        <v>57</v>
      </c>
    </row>
    <row r="43" spans="2:13" ht="64.5">
      <c r="B43" s="101" t="s">
        <v>37</v>
      </c>
      <c r="C43" s="102">
        <v>39.8</v>
      </c>
      <c r="D43" s="102"/>
      <c r="E43" s="102"/>
      <c r="F43" s="102"/>
      <c r="G43" s="102"/>
      <c r="H43" s="102">
        <v>43.2</v>
      </c>
      <c r="I43" s="103" t="s">
        <v>61</v>
      </c>
      <c r="J43" s="104">
        <v>6</v>
      </c>
      <c r="K43" s="102">
        <v>562.55</v>
      </c>
      <c r="L43" s="102">
        <v>557.34</v>
      </c>
      <c r="M43" s="100" t="s">
        <v>57</v>
      </c>
    </row>
    <row r="44" spans="2:13" ht="64.5">
      <c r="B44" s="89" t="s">
        <v>40</v>
      </c>
      <c r="C44" s="83">
        <v>25.8</v>
      </c>
      <c r="D44" s="83"/>
      <c r="E44" s="83"/>
      <c r="F44" s="83"/>
      <c r="G44" s="83"/>
      <c r="H44" s="83">
        <v>27.5</v>
      </c>
      <c r="I44" s="97" t="s">
        <v>62</v>
      </c>
      <c r="J44" s="105">
        <v>33</v>
      </c>
      <c r="K44" s="83">
        <v>557.34</v>
      </c>
      <c r="L44" s="83">
        <v>556.61</v>
      </c>
      <c r="M44" s="106" t="s">
        <v>57</v>
      </c>
    </row>
    <row r="45" spans="2:13" ht="64.5">
      <c r="B45" s="107" t="s">
        <v>42</v>
      </c>
      <c r="C45" s="108">
        <v>209.5</v>
      </c>
      <c r="D45" s="108"/>
      <c r="E45" s="108"/>
      <c r="F45" s="108"/>
      <c r="G45" s="108"/>
      <c r="H45" s="108">
        <v>212</v>
      </c>
      <c r="I45" s="109">
        <v>211.19</v>
      </c>
      <c r="J45" s="110">
        <v>-7</v>
      </c>
      <c r="K45" s="109">
        <v>2.35</v>
      </c>
      <c r="L45" s="111">
        <v>2.35</v>
      </c>
      <c r="M45" s="112" t="s">
        <v>57</v>
      </c>
    </row>
    <row r="46" spans="2:13" ht="63.75">
      <c r="B46" s="89" t="s">
        <v>44</v>
      </c>
      <c r="C46" s="83">
        <v>21.2</v>
      </c>
      <c r="D46" s="83"/>
      <c r="E46" s="83"/>
      <c r="F46" s="83"/>
      <c r="G46" s="83"/>
      <c r="H46" s="83">
        <v>26.84</v>
      </c>
      <c r="I46" s="94">
        <v>26.84</v>
      </c>
      <c r="J46" s="105">
        <v>0</v>
      </c>
      <c r="K46" s="94">
        <v>9</v>
      </c>
      <c r="L46" s="94">
        <v>9</v>
      </c>
      <c r="M46" s="113" t="s">
        <v>57</v>
      </c>
    </row>
    <row r="53" ht="12.75">
      <c r="K53" s="114"/>
    </row>
  </sheetData>
  <sheetProtection selectLockedCells="1" selectUnlockedCells="1"/>
  <mergeCells count="25">
    <mergeCell ref="A1:R1"/>
    <mergeCell ref="A2:R2"/>
    <mergeCell ref="A3:R3"/>
    <mergeCell ref="A4:R4"/>
    <mergeCell ref="A5:R5"/>
    <mergeCell ref="D6:F6"/>
    <mergeCell ref="J6:L6"/>
    <mergeCell ref="M6:O6"/>
    <mergeCell ref="P6:P7"/>
    <mergeCell ref="Q6:R6"/>
    <mergeCell ref="A15:R15"/>
    <mergeCell ref="A16:R16"/>
    <mergeCell ref="A17:R17"/>
    <mergeCell ref="A18:R19"/>
    <mergeCell ref="A20:R22"/>
    <mergeCell ref="A23:R26"/>
    <mergeCell ref="C38:G38"/>
    <mergeCell ref="B39:G39"/>
    <mergeCell ref="C40:G40"/>
    <mergeCell ref="C41:G41"/>
    <mergeCell ref="C42:G42"/>
    <mergeCell ref="C43:G43"/>
    <mergeCell ref="C44:G44"/>
    <mergeCell ref="C45:G45"/>
    <mergeCell ref="C46:G46"/>
  </mergeCells>
  <printOptions/>
  <pageMargins left="0.25" right="0.25" top="0.75" bottom="0.75" header="0.5118110236220472" footer="0.5118110236220472"/>
  <pageSetup fitToHeight="1" fitToWidth="1" horizontalDpi="300" verticalDpi="300" orientation="landscape" paperSize="9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2022-10-21T07:35:48Z</cp:lastPrinted>
  <dcterms:modified xsi:type="dcterms:W3CDTF">2022-10-21T08:09:39Z</dcterms:modified>
  <cp:category/>
  <cp:version/>
  <cp:contentType/>
  <cp:contentStatus/>
  <cp:revision>23</cp:revision>
</cp:coreProperties>
</file>